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<sst xmlns="http://schemas.openxmlformats.org/spreadsheetml/2006/main" count="134" uniqueCount="101">
  <si>
    <t>JIS　B-2704　による圧縮ばね及び初張力が無い引張ばねの計算</t>
  </si>
  <si>
    <t>記号</t>
  </si>
  <si>
    <t>d</t>
  </si>
  <si>
    <t>D1</t>
  </si>
  <si>
    <t>D2</t>
  </si>
  <si>
    <t>D</t>
  </si>
  <si>
    <t>Nt</t>
  </si>
  <si>
    <t>Na</t>
  </si>
  <si>
    <t>Nf</t>
  </si>
  <si>
    <t>Hs</t>
  </si>
  <si>
    <t>p</t>
  </si>
  <si>
    <t>Pi</t>
  </si>
  <si>
    <t>c=D/d</t>
  </si>
  <si>
    <t>G</t>
  </si>
  <si>
    <t>P</t>
  </si>
  <si>
    <t>δ</t>
  </si>
  <si>
    <t>k</t>
  </si>
  <si>
    <t>τ0</t>
  </si>
  <si>
    <t>τ</t>
  </si>
  <si>
    <t>τi</t>
  </si>
  <si>
    <t>κ</t>
  </si>
  <si>
    <t>f</t>
  </si>
  <si>
    <t>U</t>
  </si>
  <si>
    <t>ω</t>
  </si>
  <si>
    <t>W</t>
  </si>
  <si>
    <t>g</t>
  </si>
  <si>
    <t>δ=</t>
  </si>
  <si>
    <t>k=</t>
  </si>
  <si>
    <t>τ0=</t>
  </si>
  <si>
    <t>τ=</t>
  </si>
  <si>
    <t>d=</t>
  </si>
  <si>
    <t>Na=</t>
  </si>
  <si>
    <t>U=</t>
  </si>
  <si>
    <t>以下はJIS以外で便利そうな値</t>
  </si>
  <si>
    <t>L</t>
  </si>
  <si>
    <t>L0</t>
  </si>
  <si>
    <t>Pg</t>
  </si>
  <si>
    <t>Pkg</t>
  </si>
  <si>
    <t>←に入力</t>
  </si>
  <si>
    <t>記号の意味</t>
  </si>
  <si>
    <t>材料の直径</t>
  </si>
  <si>
    <t>コイル内径</t>
  </si>
  <si>
    <t>コイル外径</t>
  </si>
  <si>
    <t>コイル平均径=(D1+D2)/2</t>
  </si>
  <si>
    <t>総巻数</t>
  </si>
  <si>
    <t>有効巻数</t>
  </si>
  <si>
    <t>自由巻数</t>
  </si>
  <si>
    <t>密着高さ</t>
  </si>
  <si>
    <t>ピッチ</t>
  </si>
  <si>
    <t>初張力</t>
  </si>
  <si>
    <t>ばね指数</t>
  </si>
  <si>
    <t>横弾性係数</t>
  </si>
  <si>
    <t>ばねにかかる加重</t>
  </si>
  <si>
    <t>ばねのたわみ</t>
  </si>
  <si>
    <t>ばね定数</t>
  </si>
  <si>
    <t>ねじり応力</t>
  </si>
  <si>
    <t>ねじり修正応力</t>
  </si>
  <si>
    <t>初張力によるねじり応力</t>
  </si>
  <si>
    <t>応力修正係数</t>
  </si>
  <si>
    <t>振動数</t>
  </si>
  <si>
    <t>ばねに蓄えられるエネルギー</t>
  </si>
  <si>
    <t>材料の単位体積当たり重量</t>
  </si>
  <si>
    <t>ばねの運動部分の重量</t>
  </si>
  <si>
    <t>重力の加速度=9.800</t>
  </si>
  <si>
    <t>自由長</t>
  </si>
  <si>
    <t>加重が加わったあとの長さ</t>
  </si>
  <si>
    <t>単位</t>
  </si>
  <si>
    <t>mm</t>
  </si>
  <si>
    <t>N</t>
  </si>
  <si>
    <t>N/mm^2</t>
  </si>
  <si>
    <t>N/mm</t>
  </si>
  <si>
    <t>Hz</t>
  </si>
  <si>
    <t>N・mm</t>
  </si>
  <si>
    <t>N/mm^3</t>
  </si>
  <si>
    <t>mm/s^2</t>
  </si>
  <si>
    <t>kg</t>
  </si>
  <si>
    <t>横弾性係数の例</t>
  </si>
  <si>
    <t>ばね鋼鋼材</t>
  </si>
  <si>
    <t>鋼鋼線</t>
  </si>
  <si>
    <t>ピアノ線</t>
  </si>
  <si>
    <t>オイルテンパー線</t>
  </si>
  <si>
    <t>SUS302</t>
  </si>
  <si>
    <t>SUS304</t>
  </si>
  <si>
    <t>SUS316</t>
  </si>
  <si>
    <t>SUS631 J1</t>
  </si>
  <si>
    <t>黄銅線</t>
  </si>
  <si>
    <t>洋白線</t>
  </si>
  <si>
    <t>りん青銅線</t>
  </si>
  <si>
    <t>ベリリウム銅線</t>
  </si>
  <si>
    <t>78x10＾3</t>
  </si>
  <si>
    <t>69x10＾3</t>
  </si>
  <si>
    <t>74x10＾3</t>
  </si>
  <si>
    <t>39x10＾3</t>
  </si>
  <si>
    <t>42x10＾3</t>
  </si>
  <si>
    <t>44x10＾3</t>
  </si>
  <si>
    <t>←が計算結果</t>
  </si>
  <si>
    <t>JISによる記号の意味と入力データ</t>
  </si>
  <si>
    <t>(N/mm^3)</t>
  </si>
  <si>
    <t>加重が加わったあとの長さ</t>
  </si>
  <si>
    <t>圧縮ばね</t>
  </si>
  <si>
    <t>引張ばね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</si>
</sst>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2" borderId="0" xfId="0" applyNumberFormat="1" applyFont="1" applyFill="1" applyAlignment="1">
      <alignment/>
    </xf>
    <xf numFmtId="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4" fillId="3" borderId="0" xfId="0" applyNumberFormat="1" applyFont="1" applyFill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4" fillId="2" borderId="1" xfId="0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1" fontId="4" fillId="2" borderId="1" xfId="0" applyNumberFormat="1" applyFont="1" applyFill="1" applyBorder="1" applyAlignment="1">
      <alignment/>
    </xf>
    <xf numFmtId="0" fontId="4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87" zoomScaleNormal="87" workbookViewId="0" topLeftCell="A1">
      <selection activeCell="B32" sqref="B32"/>
    </sheetView>
  </sheetViews>
  <sheetFormatPr defaultColWidth="8.88671875" defaultRowHeight="15"/>
  <cols>
    <col min="1" max="1" width="9.6640625" style="1" customWidth="1"/>
    <col min="2" max="2" width="22.6640625" style="1" customWidth="1"/>
    <col min="3" max="5" width="10.6640625" style="1" customWidth="1"/>
    <col min="6" max="6" width="14.6640625" style="1" customWidth="1"/>
    <col min="7" max="16384" width="10.6640625" style="1" customWidth="1"/>
  </cols>
  <sheetData>
    <row r="1" ht="15">
      <c r="A1" s="2" t="s">
        <v>0</v>
      </c>
    </row>
    <row r="2" spans="1:2" ht="15">
      <c r="A2" s="3"/>
      <c r="B2" s="1" t="s">
        <v>38</v>
      </c>
    </row>
    <row r="3" spans="1:7" ht="15">
      <c r="A3" s="1" t="s">
        <v>96</v>
      </c>
      <c r="F3" s="1" t="s">
        <v>76</v>
      </c>
      <c r="G3" s="1" t="s">
        <v>97</v>
      </c>
    </row>
    <row r="4" spans="1:7" ht="15">
      <c r="A4" s="8" t="s">
        <v>1</v>
      </c>
      <c r="B4" s="9" t="s">
        <v>39</v>
      </c>
      <c r="C4" s="8" t="s">
        <v>66</v>
      </c>
      <c r="D4" s="9"/>
      <c r="F4" s="9" t="s">
        <v>77</v>
      </c>
      <c r="G4" s="9" t="s">
        <v>89</v>
      </c>
    </row>
    <row r="5" spans="1:7" ht="15">
      <c r="A5" s="8" t="s">
        <v>2</v>
      </c>
      <c r="B5" s="9" t="s">
        <v>40</v>
      </c>
      <c r="C5" s="8" t="s">
        <v>67</v>
      </c>
      <c r="D5" s="10">
        <v>0.9</v>
      </c>
      <c r="F5" s="9" t="s">
        <v>78</v>
      </c>
      <c r="G5" s="9" t="s">
        <v>89</v>
      </c>
    </row>
    <row r="6" spans="1:7" ht="15">
      <c r="A6" s="8" t="s">
        <v>3</v>
      </c>
      <c r="B6" s="9" t="s">
        <v>41</v>
      </c>
      <c r="C6" s="8" t="s">
        <v>67</v>
      </c>
      <c r="D6" s="9"/>
      <c r="F6" s="9" t="s">
        <v>79</v>
      </c>
      <c r="G6" s="9" t="s">
        <v>89</v>
      </c>
    </row>
    <row r="7" spans="1:7" ht="15">
      <c r="A7" s="8" t="s">
        <v>4</v>
      </c>
      <c r="B7" s="9" t="s">
        <v>42</v>
      </c>
      <c r="C7" s="8" t="s">
        <v>67</v>
      </c>
      <c r="D7" s="9"/>
      <c r="F7" s="11" t="s">
        <v>80</v>
      </c>
      <c r="G7" s="9" t="s">
        <v>89</v>
      </c>
    </row>
    <row r="8" spans="1:7" ht="15">
      <c r="A8" s="8" t="s">
        <v>5</v>
      </c>
      <c r="B8" s="11" t="s">
        <v>43</v>
      </c>
      <c r="C8" s="8" t="s">
        <v>67</v>
      </c>
      <c r="D8" s="10">
        <v>4.6</v>
      </c>
      <c r="F8" s="9" t="s">
        <v>81</v>
      </c>
      <c r="G8" s="9" t="s">
        <v>90</v>
      </c>
    </row>
    <row r="9" spans="1:7" ht="15">
      <c r="A9" s="8" t="s">
        <v>6</v>
      </c>
      <c r="B9" s="9" t="s">
        <v>44</v>
      </c>
      <c r="C9" s="8"/>
      <c r="D9" s="9"/>
      <c r="F9" s="9" t="s">
        <v>82</v>
      </c>
      <c r="G9" s="9" t="s">
        <v>90</v>
      </c>
    </row>
    <row r="10" spans="1:7" ht="15">
      <c r="A10" s="8" t="s">
        <v>7</v>
      </c>
      <c r="B10" s="9" t="s">
        <v>45</v>
      </c>
      <c r="C10" s="8"/>
      <c r="D10" s="10">
        <v>6</v>
      </c>
      <c r="F10" s="9" t="s">
        <v>83</v>
      </c>
      <c r="G10" s="9" t="s">
        <v>90</v>
      </c>
    </row>
    <row r="11" spans="1:7" ht="15">
      <c r="A11" s="8" t="s">
        <v>8</v>
      </c>
      <c r="B11" s="9" t="s">
        <v>46</v>
      </c>
      <c r="C11" s="8"/>
      <c r="D11" s="9"/>
      <c r="F11" s="9" t="s">
        <v>84</v>
      </c>
      <c r="G11" s="11" t="s">
        <v>91</v>
      </c>
    </row>
    <row r="12" spans="1:7" ht="15">
      <c r="A12" s="8" t="s">
        <v>9</v>
      </c>
      <c r="B12" s="9" t="s">
        <v>47</v>
      </c>
      <c r="C12" s="8" t="s">
        <v>67</v>
      </c>
      <c r="D12" s="9"/>
      <c r="F12" s="9" t="s">
        <v>85</v>
      </c>
      <c r="G12" s="11" t="s">
        <v>92</v>
      </c>
    </row>
    <row r="13" spans="1:7" ht="15">
      <c r="A13" s="8" t="s">
        <v>10</v>
      </c>
      <c r="B13" s="9" t="s">
        <v>48</v>
      </c>
      <c r="C13" s="8" t="s">
        <v>67</v>
      </c>
      <c r="D13" s="9">
        <f>D43/D10</f>
        <v>1.1666666666666667</v>
      </c>
      <c r="F13" s="11" t="s">
        <v>86</v>
      </c>
      <c r="G13" s="11" t="s">
        <v>92</v>
      </c>
    </row>
    <row r="14" spans="1:7" ht="15">
      <c r="A14" s="8" t="s">
        <v>11</v>
      </c>
      <c r="B14" s="9" t="s">
        <v>49</v>
      </c>
      <c r="C14" s="8" t="s">
        <v>68</v>
      </c>
      <c r="D14" s="9"/>
      <c r="F14" s="11" t="s">
        <v>87</v>
      </c>
      <c r="G14" s="11" t="s">
        <v>93</v>
      </c>
    </row>
    <row r="15" spans="1:7" ht="15">
      <c r="A15" s="8" t="s">
        <v>12</v>
      </c>
      <c r="B15" s="9" t="s">
        <v>50</v>
      </c>
      <c r="C15" s="8"/>
      <c r="D15" s="12">
        <f>D8/D5</f>
        <v>5.111111111111111</v>
      </c>
      <c r="F15" s="9" t="s">
        <v>88</v>
      </c>
      <c r="G15" s="11" t="s">
        <v>94</v>
      </c>
    </row>
    <row r="16" spans="1:4" ht="15">
      <c r="A16" s="8" t="s">
        <v>13</v>
      </c>
      <c r="B16" s="11" t="s">
        <v>51</v>
      </c>
      <c r="C16" s="8" t="s">
        <v>69</v>
      </c>
      <c r="D16" s="13">
        <v>78000</v>
      </c>
    </row>
    <row r="17" spans="1:4" ht="15">
      <c r="A17" s="8" t="s">
        <v>14</v>
      </c>
      <c r="B17" s="9" t="s">
        <v>52</v>
      </c>
      <c r="C17" s="8" t="s">
        <v>68</v>
      </c>
      <c r="D17" s="10">
        <v>10</v>
      </c>
    </row>
    <row r="18" spans="1:4" ht="15">
      <c r="A18" s="8" t="s">
        <v>15</v>
      </c>
      <c r="B18" s="9" t="s">
        <v>53</v>
      </c>
      <c r="C18" s="8" t="s">
        <v>67</v>
      </c>
      <c r="D18" s="9"/>
    </row>
    <row r="19" spans="1:4" ht="15">
      <c r="A19" s="8" t="s">
        <v>16</v>
      </c>
      <c r="B19" s="9" t="s">
        <v>54</v>
      </c>
      <c r="C19" s="8" t="s">
        <v>70</v>
      </c>
      <c r="D19" s="9"/>
    </row>
    <row r="20" spans="1:4" ht="15">
      <c r="A20" s="8" t="s">
        <v>17</v>
      </c>
      <c r="B20" s="9" t="s">
        <v>55</v>
      </c>
      <c r="C20" s="8" t="s">
        <v>69</v>
      </c>
      <c r="D20" s="9"/>
    </row>
    <row r="21" spans="1:4" ht="15">
      <c r="A21" s="8" t="s">
        <v>18</v>
      </c>
      <c r="B21" s="9" t="s">
        <v>56</v>
      </c>
      <c r="C21" s="8" t="s">
        <v>69</v>
      </c>
      <c r="D21" s="9"/>
    </row>
    <row r="22" spans="1:4" ht="15">
      <c r="A22" s="8" t="s">
        <v>19</v>
      </c>
      <c r="B22" s="9" t="s">
        <v>57</v>
      </c>
      <c r="C22" s="8" t="s">
        <v>69</v>
      </c>
      <c r="D22" s="9"/>
    </row>
    <row r="23" spans="1:4" ht="15">
      <c r="A23" s="8" t="s">
        <v>20</v>
      </c>
      <c r="B23" s="9" t="s">
        <v>58</v>
      </c>
      <c r="C23" s="8"/>
      <c r="D23" s="9">
        <f>(4*D15-1)/(4*D15-4)+0.615/D15</f>
        <v>1.3027585193889542</v>
      </c>
    </row>
    <row r="24" spans="1:4" ht="15">
      <c r="A24" s="8" t="s">
        <v>21</v>
      </c>
      <c r="B24" s="9" t="s">
        <v>59</v>
      </c>
      <c r="C24" s="8" t="s">
        <v>71</v>
      </c>
      <c r="D24" s="9"/>
    </row>
    <row r="25" spans="1:4" ht="15">
      <c r="A25" s="8" t="s">
        <v>22</v>
      </c>
      <c r="B25" s="9" t="s">
        <v>60</v>
      </c>
      <c r="C25" s="8" t="s">
        <v>72</v>
      </c>
      <c r="D25" s="9"/>
    </row>
    <row r="26" spans="1:4" ht="15">
      <c r="A26" s="8" t="s">
        <v>23</v>
      </c>
      <c r="B26" s="11" t="s">
        <v>61</v>
      </c>
      <c r="C26" s="8" t="s">
        <v>73</v>
      </c>
      <c r="D26" s="9"/>
    </row>
    <row r="27" spans="1:4" ht="15">
      <c r="A27" s="8" t="s">
        <v>24</v>
      </c>
      <c r="B27" s="9" t="s">
        <v>62</v>
      </c>
      <c r="C27" s="8" t="s">
        <v>68</v>
      </c>
      <c r="D27" s="9"/>
    </row>
    <row r="28" spans="1:4" ht="15">
      <c r="A28" s="8" t="s">
        <v>25</v>
      </c>
      <c r="B28" s="11" t="s">
        <v>63</v>
      </c>
      <c r="C28" s="8" t="s">
        <v>74</v>
      </c>
      <c r="D28" s="9"/>
    </row>
    <row r="29" spans="1:3" ht="15">
      <c r="A29" s="4"/>
      <c r="C29" s="4"/>
    </row>
    <row r="30" spans="1:3" ht="15">
      <c r="A30" s="7"/>
      <c r="B30" s="1" t="s">
        <v>95</v>
      </c>
      <c r="C30" s="4"/>
    </row>
    <row r="31" spans="1:3" ht="15">
      <c r="A31" s="4"/>
      <c r="C31" s="4"/>
    </row>
    <row r="32" spans="1:3" ht="15">
      <c r="A32" s="14" t="s">
        <v>26</v>
      </c>
      <c r="B32" s="15">
        <f>(8*D10*D8^3*D17)/(D16*D5^4)</f>
        <v>0.9129565146026046</v>
      </c>
      <c r="C32" s="1" t="s">
        <v>53</v>
      </c>
    </row>
    <row r="33" spans="1:3" ht="15">
      <c r="A33" s="14" t="s">
        <v>27</v>
      </c>
      <c r="B33" s="15">
        <f>D17/B32</f>
        <v>10.953424221254219</v>
      </c>
      <c r="C33" s="1" t="s">
        <v>54</v>
      </c>
    </row>
    <row r="34" spans="1:3" ht="15">
      <c r="A34" s="14" t="s">
        <v>28</v>
      </c>
      <c r="B34" s="15">
        <f>(8*D8*D17)/(PI()*D5^3)</f>
        <v>160.68317985683808</v>
      </c>
      <c r="C34" s="1" t="s">
        <v>55</v>
      </c>
    </row>
    <row r="35" spans="1:3" ht="15">
      <c r="A35" s="14" t="s">
        <v>28</v>
      </c>
      <c r="B35" s="15">
        <f>(D16*D5*B32)/(PI()*D10*D8^2)</f>
        <v>160.68317985683802</v>
      </c>
      <c r="C35" s="1" t="s">
        <v>55</v>
      </c>
    </row>
    <row r="36" spans="1:3" ht="15">
      <c r="A36" s="14" t="s">
        <v>29</v>
      </c>
      <c r="B36" s="15">
        <f>D23*B34</f>
        <v>209.3313814810034</v>
      </c>
      <c r="C36" s="1" t="s">
        <v>56</v>
      </c>
    </row>
    <row r="37" spans="1:3" ht="15">
      <c r="A37" s="14" t="s">
        <v>30</v>
      </c>
      <c r="B37" s="15">
        <f>((8*D8*D17)/(PI()*B34))^(1/3)</f>
        <v>0.9</v>
      </c>
      <c r="C37" s="1" t="s">
        <v>40</v>
      </c>
    </row>
    <row r="38" spans="1:3" ht="15">
      <c r="A38" s="14" t="s">
        <v>31</v>
      </c>
      <c r="B38" s="15">
        <f>(D16*D5^4*B32)/(8*D8^3*D17)</f>
        <v>6</v>
      </c>
      <c r="C38" s="1" t="s">
        <v>45</v>
      </c>
    </row>
    <row r="39" spans="1:3" ht="15">
      <c r="A39" s="14" t="s">
        <v>32</v>
      </c>
      <c r="B39" s="15">
        <f>(D17*B32)/2</f>
        <v>4.564782573013023</v>
      </c>
      <c r="C39" s="1" t="s">
        <v>60</v>
      </c>
    </row>
    <row r="40" spans="1:3" ht="15">
      <c r="A40" s="4"/>
      <c r="C40" s="4"/>
    </row>
    <row r="41" spans="1:3" ht="15">
      <c r="A41" s="6" t="s">
        <v>33</v>
      </c>
      <c r="C41" s="4"/>
    </row>
    <row r="42" spans="1:3" ht="15">
      <c r="A42" s="4"/>
      <c r="C42" s="4"/>
    </row>
    <row r="43" spans="1:4" ht="15">
      <c r="A43" s="4" t="s">
        <v>34</v>
      </c>
      <c r="B43" s="1" t="s">
        <v>64</v>
      </c>
      <c r="C43" s="4" t="s">
        <v>67</v>
      </c>
      <c r="D43" s="3">
        <v>7</v>
      </c>
    </row>
    <row r="44" spans="1:5" ht="15">
      <c r="A44" s="4" t="s">
        <v>35</v>
      </c>
      <c r="B44" s="1" t="s">
        <v>98</v>
      </c>
      <c r="C44" s="4" t="s">
        <v>67</v>
      </c>
      <c r="D44" s="5">
        <f>D43-B32</f>
        <v>6.087043485397396</v>
      </c>
      <c r="E44" s="1" t="s">
        <v>99</v>
      </c>
    </row>
    <row r="45" spans="1:5" ht="15">
      <c r="A45" s="4" t="s">
        <v>35</v>
      </c>
      <c r="B45" s="1" t="s">
        <v>65</v>
      </c>
      <c r="C45" s="4" t="s">
        <v>67</v>
      </c>
      <c r="D45" s="5">
        <f>D43+B32</f>
        <v>7.912956514602604</v>
      </c>
      <c r="E45" s="1" t="s">
        <v>100</v>
      </c>
    </row>
    <row r="46" spans="1:4" ht="15">
      <c r="A46" s="4" t="s">
        <v>36</v>
      </c>
      <c r="B46" s="1" t="s">
        <v>52</v>
      </c>
      <c r="C46" s="4" t="s">
        <v>25</v>
      </c>
      <c r="D46" s="5">
        <f>D17/9.8*1000</f>
        <v>1020.4081632653061</v>
      </c>
    </row>
    <row r="47" spans="1:4" ht="15">
      <c r="A47" s="4" t="s">
        <v>37</v>
      </c>
      <c r="B47" s="1" t="s">
        <v>52</v>
      </c>
      <c r="C47" s="4" t="s">
        <v>75</v>
      </c>
      <c r="D47" s="5">
        <f>D17/9.8</f>
        <v>1.0204081632653061</v>
      </c>
    </row>
    <row r="48" spans="1:3" ht="15">
      <c r="A48" s="4"/>
      <c r="C48" s="4"/>
    </row>
    <row r="49" spans="1:3" ht="15">
      <c r="A49" s="4"/>
      <c r="C49" s="4"/>
    </row>
    <row r="50" spans="1:3" ht="15">
      <c r="A50" s="4"/>
      <c r="C50" s="4"/>
    </row>
    <row r="51" spans="1:3" ht="15">
      <c r="A51" s="4"/>
      <c r="C51" s="4"/>
    </row>
    <row r="52" spans="1:3" ht="15">
      <c r="A52" s="4"/>
      <c r="C52" s="4"/>
    </row>
    <row r="53" spans="1:3" ht="15">
      <c r="A53" s="4"/>
      <c r="C53" s="4"/>
    </row>
    <row r="54" spans="1:3" ht="15">
      <c r="A54" s="4"/>
      <c r="C54" s="4"/>
    </row>
    <row r="55" spans="1:3" ht="15">
      <c r="A55" s="4"/>
      <c r="C55" s="4"/>
    </row>
    <row r="56" spans="1:3" ht="15">
      <c r="A56" s="4"/>
      <c r="C56" s="4"/>
    </row>
    <row r="57" spans="1:3" ht="15">
      <c r="A57" s="4"/>
      <c r="C57" s="4"/>
    </row>
    <row r="58" spans="1:3" ht="15">
      <c r="A58" s="4"/>
      <c r="C58" s="4"/>
    </row>
    <row r="59" spans="1:3" ht="15">
      <c r="A59" s="4"/>
      <c r="C59" s="4"/>
    </row>
    <row r="60" ht="15">
      <c r="A60" s="4"/>
    </row>
  </sheetData>
  <printOptions/>
  <pageMargins left="0.5" right="0.5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